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19\"/>
    </mc:Choice>
  </mc:AlternateContent>
  <bookViews>
    <workbookView xWindow="0" yWindow="0" windowWidth="28800" windowHeight="11700"/>
  </bookViews>
  <sheets>
    <sheet name="2019" sheetId="1" r:id="rId1"/>
  </sheets>
  <definedNames>
    <definedName name="_xlnm.Print_Area" localSheetId="0">'2019'!$A$1:$R$24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F20" i="1"/>
  <c r="B20" i="1"/>
  <c r="Q18" i="1"/>
  <c r="P18" i="1"/>
  <c r="O18" i="1"/>
  <c r="Q17" i="1"/>
  <c r="P17" i="1"/>
  <c r="O17" i="1"/>
  <c r="Q16" i="1"/>
  <c r="P16" i="1"/>
  <c r="O16" i="1"/>
  <c r="P15" i="1"/>
  <c r="O15" i="1"/>
  <c r="D15" i="1"/>
  <c r="Q15" i="1" s="1"/>
  <c r="C15" i="1"/>
  <c r="Q14" i="1"/>
  <c r="O14" i="1"/>
  <c r="C14" i="1"/>
  <c r="P14" i="1" s="1"/>
  <c r="Q13" i="1"/>
  <c r="P13" i="1"/>
  <c r="O13" i="1"/>
  <c r="D13" i="1"/>
  <c r="C13" i="1"/>
  <c r="O12" i="1"/>
  <c r="H12" i="1"/>
  <c r="H20" i="1" s="1"/>
  <c r="G12" i="1"/>
  <c r="P12" i="1" s="1"/>
  <c r="D12" i="1"/>
  <c r="Q12" i="1" s="1"/>
  <c r="C12" i="1"/>
  <c r="O11" i="1"/>
  <c r="L11" i="1"/>
  <c r="D11" i="1"/>
  <c r="Q11" i="1" s="1"/>
  <c r="C11" i="1"/>
  <c r="C20" i="1" s="1"/>
  <c r="Q10" i="1"/>
  <c r="P10" i="1"/>
  <c r="O10" i="1"/>
  <c r="D10" i="1"/>
  <c r="P9" i="1"/>
  <c r="O9" i="1"/>
  <c r="O20" i="1" s="1"/>
  <c r="L9" i="1"/>
  <c r="D9" i="1"/>
  <c r="Q9" i="1" s="1"/>
  <c r="P8" i="1"/>
  <c r="O8" i="1"/>
  <c r="L8" i="1"/>
  <c r="L20" i="1" s="1"/>
  <c r="H8" i="1"/>
  <c r="D8" i="1"/>
  <c r="Q8" i="1" s="1"/>
  <c r="Q7" i="1"/>
  <c r="P7" i="1"/>
  <c r="O7" i="1"/>
  <c r="D7" i="1"/>
  <c r="D20" i="1" s="1"/>
  <c r="Q20" i="1" l="1"/>
  <c r="G20" i="1"/>
  <c r="P11" i="1"/>
  <c r="P20" i="1" s="1"/>
</calcChain>
</file>

<file path=xl/comments1.xml><?xml version="1.0" encoding="utf-8"?>
<comments xmlns="http://schemas.openxmlformats.org/spreadsheetml/2006/main">
  <authors>
    <author>sbruno</author>
    <author>Sheilah Bruno</author>
    <author>James Pacansky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$56,847.16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$128,757.92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$48,304.66</t>
        </r>
      </text>
    </comment>
    <comment ref="C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$63,636.27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$115,484.43</t>
        </r>
      </text>
    </comment>
    <comment ref="K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$59,169.83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$86,556.77</t>
        </r>
      </text>
    </comment>
    <comment ref="G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$139,808.04</t>
        </r>
      </text>
    </comment>
    <comment ref="K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$55,802.90</t>
        </r>
      </text>
    </comment>
    <comment ref="C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$91,129.41</t>
        </r>
      </text>
    </comment>
    <comment ref="G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$140,662.87</t>
        </r>
      </text>
    </comment>
    <comment ref="K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$62,833.06</t>
        </r>
      </text>
    </comment>
    <comment ref="C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$103,421.55</t>
        </r>
      </text>
    </comment>
    <comment ref="G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$176,316.89</t>
        </r>
      </text>
    </comment>
    <comment ref="K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$70,792.30</t>
        </r>
      </text>
    </comment>
    <comment ref="C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$130,286.37</t>
        </r>
      </text>
    </comment>
    <comment ref="G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$212,021.85</t>
        </r>
      </text>
    </comment>
    <comment ref="K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$73,214.71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$169,453.53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$237,892.15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$83,286.31</t>
        </r>
      </text>
    </comment>
    <comment ref="C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$154,539.35
</t>
        </r>
      </text>
    </comment>
    <comment ref="G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$229,016.65</t>
        </r>
      </text>
    </comment>
    <comment ref="K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$86,459.46</t>
        </r>
      </text>
    </comment>
    <comment ref="C15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$151,525.52
</t>
        </r>
      </text>
    </comment>
    <comment ref="G15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$173,343.96
</t>
        </r>
      </text>
    </comment>
    <comment ref="K15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$62,807.39</t>
        </r>
      </text>
    </comment>
    <comment ref="P20" authorId="1" shapeId="0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</t>
        </r>
        <r>
          <rPr>
            <u/>
            <sz val="9"/>
            <color indexed="81"/>
            <rFont val="Tahoma"/>
            <family val="2"/>
          </rPr>
          <t xml:space="preserve">$699.64 </t>
        </r>
        <r>
          <rPr>
            <sz val="9"/>
            <color indexed="81"/>
            <rFont val="Tahoma"/>
            <family val="2"/>
          </rPr>
          <t xml:space="preserve">Reversed C/M Enter/Ntl 3/29/17
$17,411.10 Total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 shapeId="0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<sst xmlns="http://schemas.openxmlformats.org/spreadsheetml/2006/main" count="61" uniqueCount="33">
  <si>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</si>
  <si>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</si>
  <si>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</si>
  <si>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</si>
  <si>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</si>
  <si>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</si>
  <si>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</si>
  <si>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</si>
  <si>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</si>
  <si>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</si>
  <si>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</si>
  <si>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</si>
  <si>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</si>
  <si>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</si>
  <si>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</si>
  <si>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</si>
  <si>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</si>
  <si>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</si>
  <si>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</si>
  <si>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</si>
  <si>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</si>
  <si>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</si>
  <si>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</si>
  <si>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</si>
  <si>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</si>
  <si>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</si>
  <si>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</si>
  <si>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</si>
  <si>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</si>
  <si>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</si>
  <si>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</si>
  <si>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 7/1/15.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</si>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</sst>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80" workbookViewId="0">
      <selection activeCell="M15" sqref="M15"/>
    </sheetView>
  </sheetViews>
  <sheetFormatPr defaultRowHeight="12.75" x14ac:dyDescent="0.2"/>
  <cols>
    <col min="1" max="1" width="14.7109375" style="7" customWidth="1"/>
    <col min="2" max="2" width="13" style="7" customWidth="1"/>
    <col min="3" max="3" width="13.42578125" style="7" customWidth="1"/>
    <col min="4" max="4" width="13.28515625" style="7" customWidth="1"/>
    <col min="5" max="5" width="1.85546875" style="7" customWidth="1"/>
    <col min="6" max="6" width="13.28515625" style="7" customWidth="1"/>
    <col min="7" max="7" width="13.42578125" style="7" customWidth="1"/>
    <col min="8" max="8" width="13" style="7" customWidth="1"/>
    <col min="9" max="9" width="1.85546875" style="7" customWidth="1"/>
    <col min="10" max="10" width="12.140625" style="7" customWidth="1"/>
    <col min="11" max="11" width="13.7109375" style="7" bestFit="1" customWidth="1"/>
    <col min="12" max="12" width="12.28515625" style="7" customWidth="1"/>
    <col min="13" max="13" width="1.85546875" style="7" customWidth="1"/>
    <col min="14" max="14" width="11.7109375" style="7" customWidth="1"/>
    <col min="15" max="17" width="12.7109375" style="7" customWidth="1"/>
    <col min="18" max="18" width="13.85546875" style="7" customWidth="1"/>
    <col min="19" max="19" width="12.7109375" style="7" customWidth="1"/>
    <col min="20" max="20" width="13" style="7" bestFit="1" customWidth="1"/>
    <col min="21" max="16384" width="9.140625" style="7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25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100.5" x14ac:dyDescent="0.25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75" x14ac:dyDescent="0.25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5" thickBot="1" x14ac:dyDescent="0.25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">
      <c r="A7" s="7" t="s">
        <v>13</v>
      </c>
      <c r="B7" s="35">
        <v>9900.9699999999993</v>
      </c>
      <c r="C7" s="36">
        <v>9900.9699999999993</v>
      </c>
      <c r="D7" s="37">
        <f>1683.5+2159.5</f>
        <v>3843</v>
      </c>
      <c r="E7" s="38"/>
      <c r="F7" s="39">
        <v>14549.17</v>
      </c>
      <c r="G7" s="36">
        <v>14549.17</v>
      </c>
      <c r="H7" s="37">
        <v>7262.5</v>
      </c>
      <c r="I7" s="38"/>
      <c r="J7" s="39">
        <v>6756.41</v>
      </c>
      <c r="K7" s="40">
        <v>6756.41</v>
      </c>
      <c r="L7" s="37">
        <v>2642.5</v>
      </c>
      <c r="M7" s="38"/>
      <c r="N7" s="41" t="s">
        <v>13</v>
      </c>
      <c r="O7" s="42">
        <f>B7+F7+J7</f>
        <v>31206.55</v>
      </c>
      <c r="P7" s="43">
        <f>C7+G7+K7</f>
        <v>31206.55</v>
      </c>
      <c r="Q7" s="44">
        <f>D7+H7+L7</f>
        <v>13748</v>
      </c>
      <c r="S7" s="45"/>
      <c r="T7" s="46"/>
      <c r="U7" s="47"/>
      <c r="V7" s="48"/>
    </row>
    <row r="8" spans="1:22" x14ac:dyDescent="0.2">
      <c r="A8" s="7" t="s">
        <v>14</v>
      </c>
      <c r="B8" s="49">
        <v>9900.9699999999993</v>
      </c>
      <c r="C8" s="50">
        <v>9900.9699999999993</v>
      </c>
      <c r="D8" s="51">
        <f>1379*3.5</f>
        <v>4826.5</v>
      </c>
      <c r="E8" s="38"/>
      <c r="F8" s="52">
        <v>14549.17</v>
      </c>
      <c r="G8" s="50">
        <v>14549.17</v>
      </c>
      <c r="H8" s="51">
        <f>2385*3.5</f>
        <v>8347.5</v>
      </c>
      <c r="I8" s="38"/>
      <c r="J8" s="52">
        <v>6756.41</v>
      </c>
      <c r="K8" s="53">
        <v>6756.41</v>
      </c>
      <c r="L8" s="51">
        <f>3342.5</f>
        <v>3342.5</v>
      </c>
      <c r="M8" s="38"/>
      <c r="N8" s="41" t="s">
        <v>14</v>
      </c>
      <c r="O8" s="54">
        <f t="shared" ref="O8:Q18" si="0">B8+F8+J8</f>
        <v>31206.55</v>
      </c>
      <c r="P8" s="55">
        <f t="shared" si="0"/>
        <v>31206.55</v>
      </c>
      <c r="Q8" s="56">
        <f t="shared" si="0"/>
        <v>16516.5</v>
      </c>
      <c r="S8" s="45"/>
      <c r="T8" s="46"/>
      <c r="U8" s="47"/>
      <c r="V8" s="48"/>
    </row>
    <row r="9" spans="1:22" x14ac:dyDescent="0.2">
      <c r="A9" s="7" t="s">
        <v>15</v>
      </c>
      <c r="B9" s="52">
        <v>9900.9699999999993</v>
      </c>
      <c r="C9" s="50">
        <v>9900.9699999999993</v>
      </c>
      <c r="D9" s="51">
        <f>1774*3.5</f>
        <v>6209</v>
      </c>
      <c r="E9" s="38"/>
      <c r="F9" s="52">
        <v>14549.17</v>
      </c>
      <c r="G9" s="50">
        <v>14549.17</v>
      </c>
      <c r="H9" s="51">
        <v>8970.5</v>
      </c>
      <c r="I9" s="38"/>
      <c r="J9" s="52">
        <v>6756.41</v>
      </c>
      <c r="K9" s="53">
        <v>6756.41</v>
      </c>
      <c r="L9" s="51">
        <f>3108</f>
        <v>3108</v>
      </c>
      <c r="M9" s="38"/>
      <c r="N9" s="41" t="s">
        <v>15</v>
      </c>
      <c r="O9" s="54">
        <f t="shared" si="0"/>
        <v>31206.55</v>
      </c>
      <c r="P9" s="55">
        <f t="shared" si="0"/>
        <v>31206.55</v>
      </c>
      <c r="Q9" s="56">
        <f t="shared" si="0"/>
        <v>18287.5</v>
      </c>
      <c r="S9" s="45"/>
      <c r="T9" s="46"/>
      <c r="U9" s="47"/>
      <c r="V9" s="48"/>
    </row>
    <row r="10" spans="1:22" x14ac:dyDescent="0.2">
      <c r="A10" s="7" t="s">
        <v>16</v>
      </c>
      <c r="B10" s="52">
        <v>9900.9699999999993</v>
      </c>
      <c r="C10" s="50">
        <v>9900.9699999999993</v>
      </c>
      <c r="D10" s="51">
        <f>3811.5+2817.5</f>
        <v>6629</v>
      </c>
      <c r="E10" s="38"/>
      <c r="F10" s="52">
        <v>14549.17</v>
      </c>
      <c r="G10" s="50">
        <v>14549.17</v>
      </c>
      <c r="H10" s="51">
        <v>9355.5</v>
      </c>
      <c r="I10" s="38"/>
      <c r="J10" s="52">
        <v>6756.41</v>
      </c>
      <c r="K10" s="53">
        <v>6756.41</v>
      </c>
      <c r="L10" s="51">
        <v>3342.5</v>
      </c>
      <c r="M10" s="38"/>
      <c r="N10" s="41" t="s">
        <v>16</v>
      </c>
      <c r="O10" s="54">
        <f t="shared" si="0"/>
        <v>31206.55</v>
      </c>
      <c r="P10" s="55">
        <f t="shared" si="0"/>
        <v>31206.55</v>
      </c>
      <c r="Q10" s="56">
        <f t="shared" si="0"/>
        <v>19327</v>
      </c>
      <c r="S10" s="45"/>
      <c r="T10" s="46"/>
      <c r="U10" s="47"/>
      <c r="V10" s="48"/>
    </row>
    <row r="11" spans="1:22" x14ac:dyDescent="0.2">
      <c r="A11" s="57" t="s">
        <v>17</v>
      </c>
      <c r="B11" s="52">
        <v>9900.9699999999993</v>
      </c>
      <c r="C11" s="50">
        <f>9900.97+441.18</f>
        <v>10342.15</v>
      </c>
      <c r="D11" s="51">
        <f>3409+3790.5</f>
        <v>7199.5</v>
      </c>
      <c r="E11" s="38"/>
      <c r="F11" s="52">
        <v>14549.17</v>
      </c>
      <c r="G11" s="50">
        <v>17631.689999999999</v>
      </c>
      <c r="H11" s="51">
        <v>11273.5</v>
      </c>
      <c r="I11" s="38"/>
      <c r="J11" s="52">
        <v>6756.41</v>
      </c>
      <c r="K11" s="53">
        <v>7079.23</v>
      </c>
      <c r="L11" s="51">
        <f>4130</f>
        <v>4130</v>
      </c>
      <c r="M11" s="38"/>
      <c r="N11" s="41" t="s">
        <v>17</v>
      </c>
      <c r="O11" s="54">
        <f t="shared" si="0"/>
        <v>31206.55</v>
      </c>
      <c r="P11" s="55">
        <f t="shared" si="0"/>
        <v>35053.069999999992</v>
      </c>
      <c r="Q11" s="56">
        <f t="shared" si="0"/>
        <v>22603</v>
      </c>
      <c r="S11" s="45"/>
      <c r="T11" s="46"/>
      <c r="U11" s="47"/>
      <c r="V11" s="48"/>
    </row>
    <row r="12" spans="1:22" ht="13.5" thickBot="1" x14ac:dyDescent="0.25">
      <c r="A12" s="7" t="s">
        <v>18</v>
      </c>
      <c r="B12" s="58">
        <v>9900.9699999999993</v>
      </c>
      <c r="C12" s="59">
        <f>13028.64</f>
        <v>13028.64</v>
      </c>
      <c r="D12" s="60">
        <f>4130+4896.5</f>
        <v>9026.5</v>
      </c>
      <c r="E12" s="38"/>
      <c r="F12" s="61">
        <v>14549.17</v>
      </c>
      <c r="G12" s="59">
        <f>21202.19</f>
        <v>21202.19</v>
      </c>
      <c r="H12" s="60">
        <f>13258</f>
        <v>13258</v>
      </c>
      <c r="I12" s="38"/>
      <c r="J12" s="61">
        <v>6756.41</v>
      </c>
      <c r="K12" s="59">
        <v>7324.17</v>
      </c>
      <c r="L12" s="60">
        <v>4252.5</v>
      </c>
      <c r="M12" s="38"/>
      <c r="N12" s="41" t="s">
        <v>18</v>
      </c>
      <c r="O12" s="54">
        <f t="shared" si="0"/>
        <v>31206.55</v>
      </c>
      <c r="P12" s="55">
        <f>C12+G12+K12</f>
        <v>41555</v>
      </c>
      <c r="Q12" s="56">
        <f t="shared" si="0"/>
        <v>26537</v>
      </c>
      <c r="S12" s="45"/>
      <c r="T12" s="46"/>
      <c r="U12" s="47"/>
      <c r="V12" s="48"/>
    </row>
    <row r="13" spans="1:22" x14ac:dyDescent="0.2">
      <c r="A13" s="7" t="s">
        <v>19</v>
      </c>
      <c r="B13" s="49">
        <v>9601.75</v>
      </c>
      <c r="C13" s="50">
        <f>9601.75+7343.6</f>
        <v>16945.349999999999</v>
      </c>
      <c r="D13" s="51">
        <f>4952.5+6849.5</f>
        <v>11802</v>
      </c>
      <c r="E13" s="38"/>
      <c r="F13" s="52">
        <v>14549.17</v>
      </c>
      <c r="G13" s="50">
        <v>23789.22</v>
      </c>
      <c r="H13" s="51">
        <v>14994</v>
      </c>
      <c r="I13" s="38"/>
      <c r="J13" s="52">
        <v>6756.41</v>
      </c>
      <c r="K13" s="53">
        <v>8328.6299999999992</v>
      </c>
      <c r="L13" s="51">
        <v>5008.5</v>
      </c>
      <c r="M13" s="38"/>
      <c r="N13" s="41" t="s">
        <v>19</v>
      </c>
      <c r="O13" s="54">
        <f t="shared" si="0"/>
        <v>30907.329999999998</v>
      </c>
      <c r="P13" s="55">
        <f>C13+G13+K13</f>
        <v>49063.199999999997</v>
      </c>
      <c r="Q13" s="56">
        <f t="shared" si="0"/>
        <v>31804.5</v>
      </c>
      <c r="S13" s="45"/>
      <c r="T13" s="62"/>
      <c r="U13" s="47"/>
      <c r="V13" s="48"/>
    </row>
    <row r="14" spans="1:22" ht="15" x14ac:dyDescent="0.25">
      <c r="A14" s="7" t="s">
        <v>20</v>
      </c>
      <c r="B14" s="49">
        <v>9601.75</v>
      </c>
      <c r="C14" s="50">
        <f>9601.75+5852.19</f>
        <v>15453.939999999999</v>
      </c>
      <c r="D14" s="51">
        <v>10713.5</v>
      </c>
      <c r="E14" s="38"/>
      <c r="F14" s="52">
        <v>14549.17</v>
      </c>
      <c r="G14" s="50">
        <v>22901.67</v>
      </c>
      <c r="H14" s="51">
        <v>16275</v>
      </c>
      <c r="I14" s="38"/>
      <c r="J14" s="52">
        <v>6756.41</v>
      </c>
      <c r="K14" s="53">
        <v>8645.9500000000007</v>
      </c>
      <c r="L14" s="51">
        <v>4998</v>
      </c>
      <c r="M14" s="38"/>
      <c r="N14" s="41" t="s">
        <v>20</v>
      </c>
      <c r="O14" s="54">
        <f t="shared" si="0"/>
        <v>30907.329999999998</v>
      </c>
      <c r="P14" s="55">
        <f t="shared" si="0"/>
        <v>47001.56</v>
      </c>
      <c r="Q14" s="56">
        <f t="shared" si="0"/>
        <v>31986.5</v>
      </c>
      <c r="R14" s="63"/>
      <c r="S14" s="64"/>
      <c r="T14" s="38"/>
      <c r="U14" s="26"/>
      <c r="V14" s="48"/>
    </row>
    <row r="15" spans="1:22" x14ac:dyDescent="0.2">
      <c r="A15" s="7" t="s">
        <v>21</v>
      </c>
      <c r="B15" s="49">
        <v>9601.75</v>
      </c>
      <c r="C15" s="50">
        <f>15152.52</f>
        <v>15152.52</v>
      </c>
      <c r="D15" s="51">
        <f>2832*3.5</f>
        <v>9912</v>
      </c>
      <c r="E15" s="38"/>
      <c r="F15" s="52">
        <v>14549.17</v>
      </c>
      <c r="G15" s="50">
        <v>17334.400000000001</v>
      </c>
      <c r="H15" s="51">
        <v>11952.5</v>
      </c>
      <c r="I15" s="38"/>
      <c r="J15" s="52">
        <v>6756.41</v>
      </c>
      <c r="K15" s="53">
        <v>6756.41</v>
      </c>
      <c r="L15" s="51">
        <v>3829</v>
      </c>
      <c r="M15" s="38"/>
      <c r="N15" s="41" t="s">
        <v>21</v>
      </c>
      <c r="O15" s="54">
        <f t="shared" si="0"/>
        <v>30907.329999999998</v>
      </c>
      <c r="P15" s="55">
        <f>C15+G15+K15</f>
        <v>39243.33</v>
      </c>
      <c r="Q15" s="56">
        <f t="shared" si="0"/>
        <v>25693.5</v>
      </c>
      <c r="R15" s="63"/>
      <c r="S15" s="65"/>
      <c r="T15" s="47"/>
      <c r="U15" s="26"/>
      <c r="V15" s="48"/>
    </row>
    <row r="16" spans="1:22" x14ac:dyDescent="0.2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3"/>
      <c r="S16" s="65"/>
      <c r="T16" s="26"/>
      <c r="U16" s="26"/>
      <c r="V16" s="48"/>
    </row>
    <row r="17" spans="1:22" x14ac:dyDescent="0.2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3"/>
      <c r="S17" s="65" t="s">
        <v>2</v>
      </c>
      <c r="T17" s="66"/>
      <c r="U17" s="26"/>
      <c r="V17" s="48"/>
    </row>
    <row r="18" spans="1:22" ht="13.5" thickBot="1" x14ac:dyDescent="0.25">
      <c r="A18" s="7" t="s">
        <v>24</v>
      </c>
      <c r="B18" s="61"/>
      <c r="C18" s="59"/>
      <c r="D18" s="60"/>
      <c r="E18" s="67"/>
      <c r="F18" s="61"/>
      <c r="G18" s="59"/>
      <c r="H18" s="60"/>
      <c r="I18" s="67"/>
      <c r="J18" s="61"/>
      <c r="K18" s="59"/>
      <c r="L18" s="60"/>
      <c r="M18" s="68"/>
      <c r="N18" s="41" t="s">
        <v>24</v>
      </c>
      <c r="O18" s="69">
        <f t="shared" si="0"/>
        <v>0</v>
      </c>
      <c r="P18" s="55">
        <f>C18+G18+K18</f>
        <v>0</v>
      </c>
      <c r="Q18" s="56">
        <f t="shared" si="0"/>
        <v>0</v>
      </c>
      <c r="R18" s="63"/>
      <c r="S18" s="65" t="s">
        <v>2</v>
      </c>
      <c r="T18" s="66"/>
      <c r="U18" s="26"/>
    </row>
    <row r="19" spans="1:22" x14ac:dyDescent="0.2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0"/>
      <c r="P19" s="71"/>
      <c r="Q19" s="72"/>
      <c r="R19" s="63"/>
      <c r="S19" s="65"/>
      <c r="T19" s="66"/>
      <c r="U19" s="26"/>
    </row>
    <row r="20" spans="1:22" x14ac:dyDescent="0.2">
      <c r="A20" s="57" t="s">
        <v>25</v>
      </c>
      <c r="B20" s="73">
        <f>SUM(B7:B18)</f>
        <v>88211.07</v>
      </c>
      <c r="C20" s="73">
        <f>SUM(C7:C18)</f>
        <v>110526.48</v>
      </c>
      <c r="D20" s="73">
        <f t="shared" ref="D20:L20" si="1">SUM(D7:D18)</f>
        <v>70161</v>
      </c>
      <c r="E20" s="73"/>
      <c r="F20" s="73">
        <f t="shared" si="1"/>
        <v>130942.53</v>
      </c>
      <c r="G20" s="73">
        <f t="shared" si="1"/>
        <v>161055.85</v>
      </c>
      <c r="H20" s="73">
        <f t="shared" si="1"/>
        <v>101689</v>
      </c>
      <c r="I20" s="73"/>
      <c r="J20" s="73">
        <f>SUM(J7:J18)</f>
        <v>60807.690000000017</v>
      </c>
      <c r="K20" s="73">
        <f t="shared" si="1"/>
        <v>65160.03</v>
      </c>
      <c r="L20" s="73">
        <f t="shared" si="1"/>
        <v>34653.5</v>
      </c>
      <c r="M20" s="45"/>
      <c r="N20" s="74"/>
      <c r="O20" s="75">
        <f>SUM(O7:O18)</f>
        <v>279961.28999999998</v>
      </c>
      <c r="P20" s="76">
        <f>SUM(P7:P18)</f>
        <v>336742.36</v>
      </c>
      <c r="Q20" s="77">
        <f>SUM(Q7:Q18)</f>
        <v>206503.5</v>
      </c>
      <c r="R20" s="45"/>
      <c r="S20" s="78"/>
      <c r="T20" s="66"/>
      <c r="U20" s="26"/>
    </row>
    <row r="21" spans="1:22" ht="13.5" thickBot="1" x14ac:dyDescent="0.25">
      <c r="M21" s="79"/>
      <c r="N21" s="80"/>
      <c r="O21" s="81"/>
      <c r="P21" s="82"/>
      <c r="Q21" s="83"/>
      <c r="S21" s="78" t="s">
        <v>2</v>
      </c>
      <c r="T21" s="38"/>
      <c r="U21" s="26"/>
    </row>
    <row r="22" spans="1:22" x14ac:dyDescent="0.2">
      <c r="B22" s="84"/>
      <c r="C22" s="85"/>
      <c r="D22" s="86"/>
      <c r="E22" s="84"/>
      <c r="F22" s="84"/>
      <c r="G22" s="87"/>
      <c r="H22" s="86"/>
      <c r="I22" s="86"/>
      <c r="J22" s="86"/>
      <c r="K22" s="85"/>
      <c r="L22" s="86"/>
      <c r="M22" s="84"/>
      <c r="S22" s="84"/>
      <c r="T22" s="66"/>
      <c r="U22" s="26"/>
    </row>
    <row r="23" spans="1:22" x14ac:dyDescent="0.2">
      <c r="C23" s="86"/>
      <c r="D23" s="48"/>
      <c r="T23" s="26"/>
      <c r="U23" s="26"/>
    </row>
    <row r="24" spans="1:22" x14ac:dyDescent="0.2">
      <c r="C24" s="85"/>
      <c r="G24" s="88"/>
    </row>
    <row r="25" spans="1:22" x14ac:dyDescent="0.2">
      <c r="A25" s="57" t="s">
        <v>26</v>
      </c>
    </row>
    <row r="26" spans="1:22" x14ac:dyDescent="0.2">
      <c r="A26" s="57" t="s">
        <v>27</v>
      </c>
    </row>
    <row r="27" spans="1:22" x14ac:dyDescent="0.2">
      <c r="A27" s="57" t="s">
        <v>28</v>
      </c>
    </row>
    <row r="28" spans="1:22" x14ac:dyDescent="0.2">
      <c r="A28" s="57" t="s">
        <v>29</v>
      </c>
    </row>
    <row r="29" spans="1:22" x14ac:dyDescent="0.2">
      <c r="A29" s="57" t="s">
        <v>30</v>
      </c>
    </row>
    <row r="30" spans="1:22" x14ac:dyDescent="0.2">
      <c r="A30" s="57" t="s">
        <v>31</v>
      </c>
    </row>
    <row r="31" spans="1:22" x14ac:dyDescent="0.2">
      <c r="A31" s="57" t="s">
        <v>32</v>
      </c>
    </row>
    <row r="36" spans="3:3" x14ac:dyDescent="0.2">
      <c r="C36" s="50"/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8" orientation="landscape" r:id="rId1"/>
  <headerFooter alignWithMargins="0">
    <oddHeader>&amp;C&amp;"Arial,Bold"&amp;12ERAA 
2019 Car Rental Revenue Report</oddHeader>
    <oddFooter>&amp;L&amp;D   &amp;T&amp;CPrepared by:  James Pacansky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2019-10-11T17:27:00Z</dcterms:created>
  <dcterms:modified xsi:type="dcterms:W3CDTF">2019-10-11T17:27:23Z</dcterms:modified>
</cp:coreProperties>
</file>